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  <sheet name="Sheet2" sheetId="2" r:id="rId2"/>
    <sheet name="Sheet3" sheetId="3" r:id="rId3"/>
  </sheets>
  <definedNames>
    <definedName name="B2TJ" hidden="1">Sheet1!$J$5</definedName>
    <definedName name="LJ" hidden="1">MID(_xlfn.FORMULATEXT(Sheet1!#REF!),3,FIND("]",_xlfn.FORMULATEXT(Sheet1!#REF!))-2)</definedName>
    <definedName name="LJ_YTH" hidden="1">MID(_xlfn.FORMULATEXT(Sheet1!#REF!),3,FIND("]",_xlfn.FORMULATEXT(Sheet1!#REF!))-2)</definedName>
    <definedName name="SSWR" hidden="1">IF(Sheet1!$I$2="预算四舍五入到万元",0,IF(Sheet1!$I$2="预算四舍五入到百元",2,IF(Sheet1!$I$2="预算四舍五入到元",4,0)))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<sst xmlns="http://schemas.openxmlformats.org/spreadsheetml/2006/main" count="67" uniqueCount="67">
  <si>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表一</t>
  </si>
  <si>
    <r>
      <rPr>
        <sz val="18"/>
        <rFont val="Times New Roman"/>
        <charset val="134"/>
      </rPr>
      <t>2026</t>
    </r>
    <r>
      <rPr>
        <sz val="18"/>
        <rFont val="仿宋_GB2312"/>
        <charset val="134"/>
      </rPr>
      <t>年一般公共预算收入表</t>
    </r>
  </si>
  <si>
    <t>预算四舍五入到万元</t>
  </si>
  <si>
    <t>单位：万元</t>
  </si>
  <si>
    <r>
      <rPr>
        <sz val="11"/>
        <rFont val="黑体"/>
        <charset val="134"/>
      </rPr>
      <t>项目</t>
    </r>
  </si>
  <si>
    <t>上年
预算数</t>
  </si>
  <si>
    <t>上年调整
预算数</t>
  </si>
  <si>
    <r>
      <rPr>
        <sz val="11"/>
        <rFont val="黑体"/>
        <charset val="134"/>
      </rPr>
      <t>上年预计
执行数</t>
    </r>
    <r>
      <rPr>
        <sz val="11"/>
        <rFont val="Times New Roman"/>
        <charset val="134"/>
      </rPr>
      <t xml:space="preserve"> </t>
    </r>
  </si>
  <si>
    <r>
      <rPr>
        <sz val="11"/>
        <rFont val="黑体"/>
        <charset val="134"/>
      </rPr>
      <t>预算数</t>
    </r>
  </si>
  <si>
    <t>科目
编码</t>
  </si>
  <si>
    <t>科目名称</t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</si>
  <si>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</si>
  <si>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
预算数的</t>
    </r>
    <r>
      <rPr>
        <sz val="11"/>
        <rFont val="Times New Roman"/>
        <charset val="134"/>
      </rPr>
      <t>%</t>
    </r>
  </si>
  <si>
    <r>
      <rPr>
        <sz val="11"/>
        <rFont val="黑体"/>
        <charset val="134"/>
      </rPr>
      <t>为上年预计执行数的</t>
    </r>
    <r>
      <rPr>
        <sz val="11"/>
        <rFont val="Times New Roman"/>
        <charset val="134"/>
      </rPr>
      <t>%</t>
    </r>
  </si>
  <si>
    <t>I列录入预算数</t>
  </si>
  <si>
    <t>录入调整后预算数</t>
  </si>
  <si>
    <t>101</t>
  </si>
  <si>
    <t>税收收入</t>
  </si>
  <si>
    <t>10101</t>
  </si>
  <si>
    <t>增值税</t>
  </si>
  <si>
    <t>10104</t>
  </si>
  <si>
    <t>企业所得税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</si>
  <si>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</si>
  <si>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</si>
  <si>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</si>
  <si>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</si>
  <si>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</si>
  <si>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</si>
  <si>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</si>
  <si>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</si>
  <si>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</si>
  <si>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</si>
  <si>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</si>
  <si>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</si>
  <si>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</si>
  <si>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</si>
  <si>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</si>
  <si>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</si>
  <si>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</si>
  <si>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</si>
  <si>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</si>
  <si>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</si>
  <si>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</si>
  <si>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</si>
  <si>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</si>
  <si>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</si>
  <si>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t>10199</t>
  </si>
  <si>
    <t>其他税收收入</t>
  </si>
  <si>
    <t>103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</si>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</sst>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.0%_ ;[Red]\-0.0%\ ;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1"/>
      <color rgb="FFFF0000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4"/>
      <color rgb="FFFF0000"/>
      <name val="方正小标宋简体"/>
      <charset val="134"/>
    </font>
    <font>
      <sz val="11"/>
      <name val="仿宋_GB2312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gray0625">
        <bgColor theme="0" tint="-0.14993743705557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1" fillId="2" borderId="0" xfId="49" applyFont="1" applyFill="1" applyAlignment="1">
      <alignment vertical="center" wrapText="1"/>
    </xf>
    <xf numFmtId="0" fontId="4" fillId="2" borderId="0" xfId="49" applyFont="1" applyFill="1" applyAlignment="1">
      <alignment vertical="center"/>
    </xf>
    <xf numFmtId="0" fontId="5" fillId="2" borderId="0" xfId="49" applyFont="1" applyFill="1" applyAlignment="1">
      <alignment vertical="center"/>
    </xf>
    <xf numFmtId="0" fontId="5" fillId="2" borderId="0" xfId="49" applyFont="1" applyFill="1" applyAlignment="1">
      <alignment vertical="center" wrapText="1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 wrapText="1"/>
    </xf>
    <xf numFmtId="0" fontId="7" fillId="3" borderId="0" xfId="49" applyFont="1" applyFill="1" applyAlignment="1" applyProtection="1">
      <alignment vertical="center"/>
      <protection hidden="1"/>
    </xf>
    <xf numFmtId="0" fontId="8" fillId="2" borderId="1" xfId="49" applyFont="1" applyFill="1" applyBorder="1" applyAlignment="1">
      <alignment horizontal="right" vertical="center" wrapText="1"/>
    </xf>
    <xf numFmtId="0" fontId="5" fillId="2" borderId="2" xfId="49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/>
    </xf>
    <xf numFmtId="0" fontId="4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/>
    </xf>
    <xf numFmtId="0" fontId="5" fillId="2" borderId="7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/>
    </xf>
    <xf numFmtId="0" fontId="5" fillId="2" borderId="6" xfId="50" applyFont="1" applyFill="1" applyBorder="1" applyAlignment="1">
      <alignment horizontal="center" vertical="center" wrapText="1"/>
    </xf>
    <xf numFmtId="0" fontId="9" fillId="2" borderId="6" xfId="49" applyFont="1" applyFill="1" applyBorder="1" applyAlignment="1">
      <alignment horizontal="left" vertical="center"/>
    </xf>
    <xf numFmtId="0" fontId="10" fillId="2" borderId="6" xfId="49" applyFont="1" applyFill="1" applyBorder="1" applyAlignment="1">
      <alignment vertical="center"/>
    </xf>
    <xf numFmtId="176" fontId="9" fillId="4" borderId="6" xfId="49" applyNumberFormat="1" applyFont="1" applyFill="1" applyBorder="1" applyAlignment="1">
      <alignment vertical="center" shrinkToFit="1"/>
    </xf>
    <xf numFmtId="177" fontId="9" fillId="4" borderId="6" xfId="49" applyNumberFormat="1" applyFont="1" applyFill="1" applyBorder="1" applyAlignment="1">
      <alignment vertical="center" shrinkToFit="1"/>
    </xf>
    <xf numFmtId="0" fontId="5" fillId="2" borderId="6" xfId="49" applyFont="1" applyFill="1" applyBorder="1" applyAlignment="1">
      <alignment horizontal="left" vertical="center"/>
    </xf>
    <xf numFmtId="0" fontId="8" fillId="2" borderId="6" xfId="49" applyFont="1" applyFill="1" applyBorder="1" applyAlignment="1">
      <alignment vertical="center"/>
    </xf>
    <xf numFmtId="176" fontId="5" fillId="2" borderId="6" xfId="49" applyNumberFormat="1" applyFont="1" applyFill="1" applyBorder="1" applyAlignment="1" applyProtection="1">
      <alignment vertical="center" shrinkToFit="1"/>
      <protection locked="0"/>
    </xf>
    <xf numFmtId="176" fontId="5" fillId="5" borderId="6" xfId="49" applyNumberFormat="1" applyFont="1" applyFill="1" applyBorder="1" applyAlignment="1">
      <alignment vertical="center" shrinkToFit="1"/>
    </xf>
    <xf numFmtId="177" fontId="5" fillId="4" borderId="6" xfId="49" applyNumberFormat="1" applyFont="1" applyFill="1" applyBorder="1" applyAlignment="1">
      <alignment vertical="center" shrinkToFit="1"/>
    </xf>
    <xf numFmtId="176" fontId="5" fillId="2" borderId="6" xfId="49" applyNumberFormat="1" applyFont="1" applyFill="1" applyBorder="1" applyAlignment="1">
      <alignment vertical="center" shrinkToFit="1"/>
    </xf>
    <xf numFmtId="0" fontId="10" fillId="2" borderId="2" xfId="49" applyFont="1" applyFill="1" applyBorder="1" applyAlignment="1">
      <alignment horizontal="center" vertical="center"/>
    </xf>
    <xf numFmtId="0" fontId="10" fillId="2" borderId="3" xfId="49" applyFont="1" applyFill="1" applyBorder="1" applyAlignment="1">
      <alignment horizontal="center" vertical="center"/>
    </xf>
    <xf numFmtId="0" fontId="4" fillId="2" borderId="8" xfId="49" applyFont="1" applyFill="1" applyBorder="1" applyAlignment="1" applyProtection="1">
      <alignment horizontal="center" vertical="center"/>
      <protection locked="0"/>
    </xf>
    <xf numFmtId="0" fontId="4" fillId="2" borderId="0" xfId="49" applyFont="1" applyFill="1" applyAlignment="1" applyProtection="1">
      <alignment horizontal="center" vertical="center"/>
      <protection locked="0"/>
    </xf>
    <xf numFmtId="10" fontId="5" fillId="2" borderId="6" xfId="49" applyNumberFormat="1" applyFont="1" applyFill="1" applyBorder="1" applyAlignment="1" applyProtection="1">
      <alignment vertical="center" shrinkToFit="1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176" fontId="9" fillId="6" borderId="6" xfId="49" applyNumberFormat="1" applyFont="1" applyFill="1" applyBorder="1" applyAlignment="1">
      <alignment vertical="center" shrinkToFit="1"/>
    </xf>
    <xf numFmtId="0" fontId="5" fillId="2" borderId="6" xfId="49" applyFont="1" applyFill="1" applyBorder="1" applyAlignment="1" applyProtection="1">
      <alignment vertical="center" shrinkToFit="1"/>
      <protection locked="0"/>
    </xf>
    <xf numFmtId="176" fontId="9" fillId="6" borderId="6" xfId="49" applyNumberFormat="1" applyFont="1" applyFill="1" applyBorder="1" applyAlignment="1" applyProtection="1">
      <alignment vertical="center" shrinkToFit="1"/>
      <protection locked="0"/>
    </xf>
    <xf numFmtId="176" fontId="9" fillId="4" borderId="6" xfId="49" applyNumberFormat="1" applyFont="1" applyFill="1" applyBorder="1" applyAlignment="1" applyProtection="1">
      <alignment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4">
    <dxf>
      <font>
        <color theme="0" tint="-0.149937437055574"/>
      </font>
      <fill>
        <patternFill patternType="gray0625">
          <bgColor theme="0" tint="-0.149937437055574"/>
        </patternFill>
      </fill>
    </dxf>
    <dxf>
      <numFmt numFmtId="178" formatCode="0.00_ ;[Red]\-0.00\ ;"/>
    </dxf>
    <dxf>
      <numFmt numFmtId="179" formatCode="0.0000_ ;[Red]\-0.0000\ ;"/>
    </dxf>
    <dxf>
      <numFmt numFmtId="180" formatCode="0.0%_ ;[Red]\-0.0%\ ;\ 0.0%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0</xdr:colOff>
      <xdr:row>1</xdr:row>
      <xdr:rowOff>288290</xdr:rowOff>
    </xdr:from>
    <xdr:ext cx="313690" cy="290830"/>
    <xdr:sp>
      <xdr:nvSpPr>
        <xdr:cNvPr id="2" name="文本框 1"/>
        <xdr:cNvSpPr txBox="1"/>
      </xdr:nvSpPr>
      <xdr:spPr>
        <a:xfrm>
          <a:off x="8427720" y="516890"/>
          <a:ext cx="31369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200">
            <a:solidFill>
              <a:srgbClr val="FF0000"/>
            </a:solidFill>
            <a:latin typeface="仿宋_GB2312" panose="02010609030101010101" pitchFamily="49" charset="-122"/>
            <a:ea typeface="仿宋_GB2312" panose="02010609030101010101" pitchFamily="49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O7" sqref="O7"/>
    </sheetView>
  </sheetViews>
  <sheetFormatPr defaultColWidth="8.8" defaultRowHeight="13.5"/>
  <cols>
    <col min="1" max="1" width="6.45" style="1" customWidth="1"/>
    <col min="2" max="2" width="28.4" style="1" customWidth="1"/>
    <col min="3" max="6" width="9.75" style="4" customWidth="1"/>
    <col min="7" max="8" width="8.1" style="4" customWidth="1"/>
    <col min="9" max="9" width="11.75" style="1" customWidth="1"/>
    <col min="10" max="10" width="8.8" style="1" customWidth="1"/>
    <col min="11" max="16384" width="8.8" style="1"/>
  </cols>
  <sheetData>
    <row r="1" s="1" customFormat="1" ht="18" customHeight="1" spans="1:8">
      <c r="A1" s="5" t="s">
        <v>0</v>
      </c>
      <c r="B1" s="6"/>
      <c r="C1" s="4"/>
      <c r="D1" s="6"/>
      <c r="E1" s="7"/>
      <c r="F1" s="7"/>
      <c r="G1" s="7"/>
      <c r="H1" s="7"/>
    </row>
    <row r="2" s="2" customFormat="1" ht="23.25" spans="1:10">
      <c r="A2" s="8" t="s">
        <v>1</v>
      </c>
      <c r="B2" s="8"/>
      <c r="C2" s="9"/>
      <c r="D2" s="9"/>
      <c r="E2" s="9"/>
      <c r="F2" s="9"/>
      <c r="G2" s="9"/>
      <c r="H2" s="9"/>
      <c r="I2" s="34" t="s">
        <v>2</v>
      </c>
      <c r="J2" s="35"/>
    </row>
    <row r="3" s="1" customFormat="1" ht="20.25" customHeight="1" spans="1:8">
      <c r="A3" s="6"/>
      <c r="B3" s="10">
        <v>0</v>
      </c>
      <c r="C3" s="7"/>
      <c r="D3" s="7"/>
      <c r="E3" s="7"/>
      <c r="F3" s="7"/>
      <c r="G3" s="11" t="s">
        <v>3</v>
      </c>
      <c r="H3" s="11"/>
    </row>
    <row r="4" s="1" customFormat="1" ht="29.5" customHeight="1" spans="1:9">
      <c r="A4" s="12" t="s">
        <v>4</v>
      </c>
      <c r="B4" s="13"/>
      <c r="C4" s="14" t="s">
        <v>5</v>
      </c>
      <c r="D4" s="14" t="s">
        <v>6</v>
      </c>
      <c r="E4" s="15" t="s">
        <v>7</v>
      </c>
      <c r="F4" s="12" t="s">
        <v>8</v>
      </c>
      <c r="G4" s="16"/>
      <c r="H4" s="13"/>
      <c r="I4" s="36">
        <v>1.08</v>
      </c>
    </row>
    <row r="5" s="1" customFormat="1" ht="63" customHeight="1" spans="1:10">
      <c r="A5" s="17" t="s">
        <v>9</v>
      </c>
      <c r="B5" s="18" t="s">
        <v>10</v>
      </c>
      <c r="C5" s="19"/>
      <c r="D5" s="19"/>
      <c r="E5" s="19"/>
      <c r="F5" s="20" t="s">
        <v>11</v>
      </c>
      <c r="G5" s="21" t="s">
        <v>12</v>
      </c>
      <c r="H5" s="21" t="s">
        <v>13</v>
      </c>
      <c r="I5" s="37" t="s">
        <v>14</v>
      </c>
      <c r="J5" s="37" t="s">
        <v>15</v>
      </c>
    </row>
    <row r="6" s="1" customFormat="1" ht="22.9" customHeight="1" spans="1:10">
      <c r="A6" s="22" t="s">
        <v>16</v>
      </c>
      <c r="B6" s="23" t="s">
        <v>17</v>
      </c>
      <c r="C6" s="24">
        <f ca="1" t="shared" ref="C6:F6" si="0">SUM(OFFSET(C6,1,0,15,1))</f>
        <v>12000</v>
      </c>
      <c r="D6" s="24">
        <f ca="1" t="shared" si="0"/>
        <v>15200</v>
      </c>
      <c r="E6" s="24">
        <f ca="1" t="shared" si="0"/>
        <v>15854</v>
      </c>
      <c r="F6" s="24">
        <f ca="1" t="shared" si="0"/>
        <v>15431</v>
      </c>
      <c r="G6" s="25">
        <f ca="1" t="shared" ref="G6:G21" si="1">IFERROR(OFFSET(G6,0,-1)/OFFSET(G6,0,-4),)</f>
        <v>1.28591666666667</v>
      </c>
      <c r="H6" s="25">
        <f ca="1" t="shared" ref="H6:H21" si="2">IFERROR(OFFSET(G6,0,-1)/OFFSET(G6,0,-2),)</f>
        <v>0.973319036205374</v>
      </c>
      <c r="I6" s="38"/>
      <c r="J6" s="24">
        <f ca="1">SUM(OFFSET(J6,1,0,15,1))</f>
        <v>15200</v>
      </c>
    </row>
    <row r="7" s="1" customFormat="1" ht="22.9" customHeight="1" spans="1:10">
      <c r="A7" s="26" t="s">
        <v>18</v>
      </c>
      <c r="B7" s="27" t="s">
        <v>19</v>
      </c>
      <c r="C7" s="28">
        <v>3579</v>
      </c>
      <c r="D7" s="29">
        <f ca="1">IF(B2TJ="录入调整后预算数",OFFSET(D7,0,6),IF(B2TJ="录入调整差额数",OFFSET(D7,0,6)+OFFSET(D7,0,-1),0))</f>
        <v>3684</v>
      </c>
      <c r="E7" s="28">
        <v>3782</v>
      </c>
      <c r="F7" s="29">
        <f ca="1">IF($I$5="I列录入预算数",OFFSET(H7,0,1),ROUND(IF($I$5="基准为上年预计执行数",OFFSET(D7,0,1),IF($I$5="基准为上年预算数",OFFSET(D7,0,-1),IF($I$5="基准为上年调整预算数",D7,0)))*(IF(_xlfn.ISFORMULA(OFFSET(D7,0,5)),OFFSET($I$3,1,0),OFFSET(D7,0,5))),SSWR))</f>
        <v>6725</v>
      </c>
      <c r="G7" s="25">
        <f ca="1" t="shared" si="1"/>
        <v>1.87901648505169</v>
      </c>
      <c r="H7" s="30">
        <f ca="1" t="shared" si="2"/>
        <v>1.77815970386039</v>
      </c>
      <c r="I7" s="39">
        <v>6725</v>
      </c>
      <c r="J7" s="39">
        <v>3684</v>
      </c>
    </row>
    <row r="8" s="1" customFormat="1" ht="22.9" customHeight="1" spans="1:10">
      <c r="A8" s="26" t="s">
        <v>20</v>
      </c>
      <c r="B8" s="27" t="s">
        <v>21</v>
      </c>
      <c r="C8" s="28">
        <v>825</v>
      </c>
      <c r="D8" s="29">
        <f ca="1">IF(B2TJ="录入调整后预算数",OFFSET(D8,0,6),IF(B2TJ="录入调整差额数",OFFSET(D8,0,6)+OFFSET(D8,0,-1),0))</f>
        <v>670</v>
      </c>
      <c r="E8" s="28">
        <v>658</v>
      </c>
      <c r="F8" s="29">
        <f ca="1">IF($I$5="I列录入预算数",OFFSET(H8,0,1),ROUND(IF($I$5="基准为上年预计执行数",OFFSET(D8,0,1),IF($I$5="基准为上年预算数",OFFSET(D8,0,-1),IF($I$5="基准为上年调整预算数",D8,0)))*(IF(_xlfn.ISFORMULA(OFFSET(D8,0,5)),OFFSET($I$3,1,0),OFFSET(D8,0,5))),SSWR))</f>
        <v>709</v>
      </c>
      <c r="G8" s="25">
        <f ca="1" t="shared" si="1"/>
        <v>0.859393939393939</v>
      </c>
      <c r="H8" s="30">
        <f ca="1" t="shared" si="2"/>
        <v>1.07750759878419</v>
      </c>
      <c r="I8" s="39">
        <v>709</v>
      </c>
      <c r="J8" s="39">
        <v>670</v>
      </c>
    </row>
    <row r="9" s="1" customFormat="1" ht="22.9" customHeight="1" spans="1:10">
      <c r="A9" s="26" t="s">
        <v>22</v>
      </c>
      <c r="B9" s="27" t="s">
        <v>23</v>
      </c>
      <c r="C9" s="28">
        <v>575</v>
      </c>
      <c r="D9" s="29">
        <f ca="1">IF(B2TJ="录入调整后预算数",OFFSET(D9,0,6),IF(B2TJ="录入调整差额数",OFFSET(D9,0,6)+OFFSET(D9,0,-1),0))</f>
        <v>390</v>
      </c>
      <c r="E9" s="28">
        <v>397</v>
      </c>
      <c r="F9" s="29">
        <f ca="1">IF($I$5="I列录入预算数",OFFSET(H9,0,1),ROUND(IF($I$5="基准为上年预计执行数",OFFSET(D9,0,1),IF($I$5="基准为上年预算数",OFFSET(D9,0,-1),IF($I$5="基准为上年调整预算数",D9,0)))*(IF(_xlfn.ISFORMULA(OFFSET(D9,0,5)),OFFSET($I$3,1,0),OFFSET(D9,0,5))),SSWR))</f>
        <v>649</v>
      </c>
      <c r="G9" s="25">
        <f ca="1" t="shared" si="1"/>
        <v>1.12869565217391</v>
      </c>
      <c r="H9" s="30">
        <f ca="1" t="shared" si="2"/>
        <v>1.63476070528967</v>
      </c>
      <c r="I9" s="39">
        <v>649</v>
      </c>
      <c r="J9" s="39">
        <v>390</v>
      </c>
    </row>
    <row r="10" s="1" customFormat="1" ht="22.9" customHeight="1" spans="1:10">
      <c r="A10" s="26" t="s">
        <v>24</v>
      </c>
      <c r="B10" s="27" t="s">
        <v>25</v>
      </c>
      <c r="C10" s="28">
        <v>88</v>
      </c>
      <c r="D10" s="29">
        <f ca="1">IF(B2TJ="录入调整后预算数",OFFSET(D10,0,6),IF(B2TJ="录入调整差额数",OFFSET(D10,0,6)+OFFSET(D10,0,-1),0))</f>
        <v>160</v>
      </c>
      <c r="E10" s="28">
        <v>168</v>
      </c>
      <c r="F10" s="29">
        <f ca="1">IF($I$5="I列录入预算数",OFFSET(H10,0,1),ROUND(IF($I$5="基准为上年预计执行数",OFFSET(D10,0,1),IF($I$5="基准为上年预算数",OFFSET(D10,0,-1),IF($I$5="基准为上年调整预算数",D10,0)))*(IF(_xlfn.ISFORMULA(OFFSET(D10,0,5)),OFFSET($I$3,1,0),OFFSET(D10,0,5))),SSWR))</f>
        <v>90</v>
      </c>
      <c r="G10" s="25">
        <f ca="1" t="shared" si="1"/>
        <v>1.02272727272727</v>
      </c>
      <c r="H10" s="30">
        <f ca="1" t="shared" si="2"/>
        <v>0.535714285714286</v>
      </c>
      <c r="I10" s="39">
        <v>90</v>
      </c>
      <c r="J10" s="39">
        <v>160</v>
      </c>
    </row>
    <row r="11" s="1" customFormat="1" ht="22.9" customHeight="1" spans="1:10">
      <c r="A11" s="26" t="s">
        <v>26</v>
      </c>
      <c r="B11" s="27" t="s">
        <v>27</v>
      </c>
      <c r="C11" s="28">
        <v>532</v>
      </c>
      <c r="D11" s="29">
        <f ca="1">IF(B2TJ="录入调整后预算数",OFFSET(D11,0,6),IF(B2TJ="录入调整差额数",OFFSET(D11,0,6)+OFFSET(D11,0,-1),0))</f>
        <v>680</v>
      </c>
      <c r="E11" s="28">
        <v>711</v>
      </c>
      <c r="F11" s="29">
        <f ca="1">IF($I$5="I列录入预算数",OFFSET(H11,0,1),ROUND(IF($I$5="基准为上年预计执行数",OFFSET(D11,0,1),IF($I$5="基准为上年预算数",OFFSET(D11,0,-1),IF($I$5="基准为上年调整预算数",D11,0)))*(IF(_xlfn.ISFORMULA(OFFSET(D11,0,5)),OFFSET($I$3,1,0),OFFSET(D11,0,5))),SSWR))</f>
        <v>532</v>
      </c>
      <c r="G11" s="25">
        <f ca="1" t="shared" si="1"/>
        <v>1</v>
      </c>
      <c r="H11" s="30">
        <f ca="1" t="shared" si="2"/>
        <v>0.748241912798875</v>
      </c>
      <c r="I11" s="39">
        <v>532</v>
      </c>
      <c r="J11" s="39">
        <v>680</v>
      </c>
    </row>
    <row r="12" s="1" customFormat="1" ht="22.9" customHeight="1" spans="1:10">
      <c r="A12" s="26" t="s">
        <v>28</v>
      </c>
      <c r="B12" s="27" t="s">
        <v>29</v>
      </c>
      <c r="C12" s="28">
        <v>1031</v>
      </c>
      <c r="D12" s="29">
        <f ca="1">IF(B2TJ="录入调整后预算数",OFFSET(D12,0,6),IF(B2TJ="录入调整差额数",OFFSET(D12,0,6)+OFFSET(D12,0,-1),0))</f>
        <v>2360</v>
      </c>
      <c r="E12" s="28">
        <v>2687</v>
      </c>
      <c r="F12" s="29">
        <f ca="1">IF($I$5="I列录入预算数",OFFSET(H12,0,1),ROUND(IF($I$5="基准为上年预计执行数",OFFSET(D12,0,1),IF($I$5="基准为上年预算数",OFFSET(D12,0,-1),IF($I$5="基准为上年调整预算数",D12,0)))*(IF(_xlfn.ISFORMULA(OFFSET(D12,0,5)),OFFSET($I$3,1,0),OFFSET(D12,0,5))),SSWR))</f>
        <v>1073</v>
      </c>
      <c r="G12" s="25">
        <f ca="1" t="shared" si="1"/>
        <v>1.04073714839961</v>
      </c>
      <c r="H12" s="30">
        <f ca="1" t="shared" si="2"/>
        <v>0.399330107927056</v>
      </c>
      <c r="I12" s="39">
        <v>1073</v>
      </c>
      <c r="J12" s="39">
        <v>2360</v>
      </c>
    </row>
    <row r="13" s="1" customFormat="1" ht="22.9" customHeight="1" spans="1:10">
      <c r="A13" s="26" t="s">
        <v>30</v>
      </c>
      <c r="B13" s="27" t="s">
        <v>31</v>
      </c>
      <c r="C13" s="28">
        <v>232</v>
      </c>
      <c r="D13" s="29">
        <f ca="1">IF(B2TJ="录入调整后预算数",OFFSET(D13,0,6),IF(B2TJ="录入调整差额数",OFFSET(D13,0,6)+OFFSET(D13,0,-1),0))</f>
        <v>500</v>
      </c>
      <c r="E13" s="28">
        <v>481</v>
      </c>
      <c r="F13" s="29">
        <f ca="1">IF($I$5="I列录入预算数",OFFSET(H13,0,1),ROUND(IF($I$5="基准为上年预计执行数",OFFSET(D13,0,1),IF($I$5="基准为上年预算数",OFFSET(D13,0,-1),IF($I$5="基准为上年调整预算数",D13,0)))*(IF(_xlfn.ISFORMULA(OFFSET(D13,0,5)),OFFSET($I$3,1,0),OFFSET(D13,0,5))),SSWR))</f>
        <v>232</v>
      </c>
      <c r="G13" s="25">
        <f ca="1" t="shared" si="1"/>
        <v>1</v>
      </c>
      <c r="H13" s="30">
        <f ca="1" t="shared" si="2"/>
        <v>0.482328482328482</v>
      </c>
      <c r="I13" s="39">
        <v>232</v>
      </c>
      <c r="J13" s="39">
        <v>500</v>
      </c>
    </row>
    <row r="14" s="1" customFormat="1" ht="22.9" customHeight="1" spans="1:10">
      <c r="A14" s="26" t="s">
        <v>32</v>
      </c>
      <c r="B14" s="27" t="s">
        <v>33</v>
      </c>
      <c r="C14" s="28">
        <v>1086</v>
      </c>
      <c r="D14" s="29">
        <f ca="1">IF(B2TJ="录入调整后预算数",OFFSET(D14,0,6),IF(B2TJ="录入调整差额数",OFFSET(D14,0,6)+OFFSET(D14,0,-1),0))</f>
        <v>1059</v>
      </c>
      <c r="E14" s="28">
        <v>1207</v>
      </c>
      <c r="F14" s="29">
        <f ca="1">IF($I$5="I列录入预算数",OFFSET(H14,0,1),ROUND(IF($I$5="基准为上年预计执行数",OFFSET(D14,0,1),IF($I$5="基准为上年预算数",OFFSET(D14,0,-1),IF($I$5="基准为上年调整预算数",D14,0)))*(IF(_xlfn.ISFORMULA(OFFSET(D14,0,5)),OFFSET($I$3,1,0),OFFSET(D14,0,5))),SSWR))</f>
        <v>1069</v>
      </c>
      <c r="G14" s="25">
        <f ca="1" t="shared" si="1"/>
        <v>0.984346224677716</v>
      </c>
      <c r="H14" s="30">
        <f ca="1" t="shared" si="2"/>
        <v>0.885666942833471</v>
      </c>
      <c r="I14" s="39">
        <v>1069</v>
      </c>
      <c r="J14" s="39">
        <v>1059</v>
      </c>
    </row>
    <row r="15" s="1" customFormat="1" ht="22.9" customHeight="1" spans="1:10">
      <c r="A15" s="26" t="s">
        <v>34</v>
      </c>
      <c r="B15" s="27" t="s">
        <v>35</v>
      </c>
      <c r="C15" s="28">
        <v>150</v>
      </c>
      <c r="D15" s="29">
        <f ca="1">IF(B2TJ="录入调整后预算数",OFFSET(D15,0,6),IF(B2TJ="录入调整差额数",OFFSET(D15,0,6)+OFFSET(D15,0,-1),0))</f>
        <v>570</v>
      </c>
      <c r="E15" s="28">
        <v>575</v>
      </c>
      <c r="F15" s="29">
        <f ca="1">IF($I$5="I列录入预算数",OFFSET(H15,0,1),ROUND(IF($I$5="基准为上年预计执行数",OFFSET(D15,0,1),IF($I$5="基准为上年预算数",OFFSET(D15,0,-1),IF($I$5="基准为上年调整预算数",D15,0)))*(IF(_xlfn.ISFORMULA(OFFSET(D15,0,5)),OFFSET($I$3,1,0),OFFSET(D15,0,5))),SSWR))</f>
        <v>150</v>
      </c>
      <c r="G15" s="25">
        <f ca="1" t="shared" si="1"/>
        <v>1</v>
      </c>
      <c r="H15" s="30">
        <f ca="1" t="shared" si="2"/>
        <v>0.260869565217391</v>
      </c>
      <c r="I15" s="39">
        <v>150</v>
      </c>
      <c r="J15" s="39">
        <v>570</v>
      </c>
    </row>
    <row r="16" s="1" customFormat="1" ht="22.9" customHeight="1" spans="1:10">
      <c r="A16" s="26" t="s">
        <v>36</v>
      </c>
      <c r="B16" s="27" t="s">
        <v>37</v>
      </c>
      <c r="C16" s="28">
        <v>628</v>
      </c>
      <c r="D16" s="29">
        <f ca="1">IF(B2TJ="录入调整后预算数",OFFSET(D16,0,6),IF(B2TJ="录入调整差额数",OFFSET(D16,0,6)+OFFSET(D16,0,-1),0))</f>
        <v>863</v>
      </c>
      <c r="E16" s="28">
        <v>852</v>
      </c>
      <c r="F16" s="29">
        <f ca="1">IF($I$5="I列录入预算数",OFFSET(H16,0,1),ROUND(IF($I$5="基准为上年预计执行数",OFFSET(D16,0,1),IF($I$5="基准为上年预算数",OFFSET(D16,0,-1),IF($I$5="基准为上年调整预算数",D16,0)))*(IF(_xlfn.ISFORMULA(OFFSET(D16,0,5)),OFFSET($I$3,1,0),OFFSET(D16,0,5))),SSWR))</f>
        <v>629</v>
      </c>
      <c r="G16" s="25">
        <f ca="1" t="shared" si="1"/>
        <v>1.0015923566879</v>
      </c>
      <c r="H16" s="30">
        <f ca="1" t="shared" si="2"/>
        <v>0.738262910798122</v>
      </c>
      <c r="I16" s="39">
        <v>629</v>
      </c>
      <c r="J16" s="39">
        <v>863</v>
      </c>
    </row>
    <row r="17" s="1" customFormat="1" ht="22.9" customHeight="1" spans="1:10">
      <c r="A17" s="26" t="s">
        <v>38</v>
      </c>
      <c r="B17" s="27" t="s">
        <v>39</v>
      </c>
      <c r="C17" s="28">
        <v>21</v>
      </c>
      <c r="D17" s="29">
        <f ca="1">IF(B2TJ="录入调整后预算数",OFFSET(D17,0,6),IF(B2TJ="录入调整差额数",OFFSET(D17,0,6)+OFFSET(D17,0,-1),0))</f>
        <v>431</v>
      </c>
      <c r="E17" s="28">
        <v>395</v>
      </c>
      <c r="F17" s="29">
        <f ca="1">IF($I$5="I列录入预算数",OFFSET(H17,0,1),ROUND(IF($I$5="基准为上年预计执行数",OFFSET(D17,0,1),IF($I$5="基准为上年预算数",OFFSET(D17,0,-1),IF($I$5="基准为上年调整预算数",D17,0)))*(IF(_xlfn.ISFORMULA(OFFSET(D17,0,5)),OFFSET($I$3,1,0),OFFSET(D17,0,5))),SSWR))</f>
        <v>21</v>
      </c>
      <c r="G17" s="25">
        <f ca="1" t="shared" si="1"/>
        <v>1</v>
      </c>
      <c r="H17" s="30">
        <f ca="1" t="shared" si="2"/>
        <v>0.0531645569620253</v>
      </c>
      <c r="I17" s="39">
        <v>21</v>
      </c>
      <c r="J17" s="39">
        <v>431</v>
      </c>
    </row>
    <row r="18" s="1" customFormat="1" ht="22.9" customHeight="1" spans="1:10">
      <c r="A18" s="26" t="s">
        <v>40</v>
      </c>
      <c r="B18" s="27" t="s">
        <v>41</v>
      </c>
      <c r="C18" s="28">
        <v>2072</v>
      </c>
      <c r="D18" s="29">
        <f ca="1">IF(B2TJ="录入调整后预算数",OFFSET(D18,0,6),IF(B2TJ="录入调整差额数",OFFSET(D18,0,6)+OFFSET(D18,0,-1),0))</f>
        <v>2432</v>
      </c>
      <c r="E18" s="28">
        <v>2444</v>
      </c>
      <c r="F18" s="29">
        <f ca="1">IF($I$5="I列录入预算数",OFFSET(H18,0,1),ROUND(IF($I$5="基准为上年预计执行数",OFFSET(D18,0,1),IF($I$5="基准为上年预算数",OFFSET(D18,0,-1),IF($I$5="基准为上年调整预算数",D18,0)))*(IF(_xlfn.ISFORMULA(OFFSET(D18,0,5)),OFFSET($I$3,1,0),OFFSET(D18,0,5))),SSWR))</f>
        <v>2280</v>
      </c>
      <c r="G18" s="25">
        <f ca="1" t="shared" si="1"/>
        <v>1.1003861003861</v>
      </c>
      <c r="H18" s="30">
        <f ca="1" t="shared" si="2"/>
        <v>0.932896890343699</v>
      </c>
      <c r="I18" s="39">
        <v>2280</v>
      </c>
      <c r="J18" s="39">
        <v>2432</v>
      </c>
    </row>
    <row r="19" s="1" customFormat="1" ht="22.9" customHeight="1" spans="1:10">
      <c r="A19" s="26" t="s">
        <v>42</v>
      </c>
      <c r="B19" s="27" t="s">
        <v>43</v>
      </c>
      <c r="C19" s="28">
        <v>1117</v>
      </c>
      <c r="D19" s="29">
        <f ca="1">IF(B2TJ="录入调整后预算数",OFFSET(D19,0,6),IF(B2TJ="录入调整差额数",OFFSET(D19,0,6)+OFFSET(D19,0,-1),0))</f>
        <v>1289</v>
      </c>
      <c r="E19" s="28">
        <v>1385</v>
      </c>
      <c r="F19" s="29">
        <f ca="1">IF($I$5="I列录入预算数",OFFSET(H19,0,1),ROUND(IF($I$5="基准为上年预计执行数",OFFSET(D19,0,1),IF($I$5="基准为上年预算数",OFFSET(D19,0,-1),IF($I$5="基准为上年调整预算数",D19,0)))*(IF(_xlfn.ISFORMULA(OFFSET(D19,0,5)),OFFSET($I$3,1,0),OFFSET(D19,0,5))),SSWR))</f>
        <v>1208</v>
      </c>
      <c r="G19" s="25">
        <f ca="1" t="shared" si="1"/>
        <v>1.08146821844226</v>
      </c>
      <c r="H19" s="30">
        <f ca="1" t="shared" si="2"/>
        <v>0.872202166064982</v>
      </c>
      <c r="I19" s="39">
        <v>1208</v>
      </c>
      <c r="J19" s="39">
        <v>1289</v>
      </c>
    </row>
    <row r="20" s="1" customFormat="1" ht="22.9" customHeight="1" spans="1:10">
      <c r="A20" s="26" t="s">
        <v>44</v>
      </c>
      <c r="B20" s="27" t="s">
        <v>45</v>
      </c>
      <c r="C20" s="28">
        <v>64</v>
      </c>
      <c r="D20" s="29">
        <f ca="1">IF(B2TJ="录入调整后预算数",OFFSET(D20,0,6),IF(B2TJ="录入调整差额数",OFFSET(D20,0,6)+OFFSET(D20,0,-1),0))</f>
        <v>112</v>
      </c>
      <c r="E20" s="28">
        <v>112</v>
      </c>
      <c r="F20" s="29">
        <f ca="1">IF($I$5="I列录入预算数",OFFSET(H20,0,1),ROUND(IF($I$5="基准为上年预计执行数",OFFSET(D20,0,1),IF($I$5="基准为上年预算数",OFFSET(D20,0,-1),IF($I$5="基准为上年调整预算数",D20,0)))*(IF(_xlfn.ISFORMULA(OFFSET(D20,0,5)),OFFSET($I$3,1,0),OFFSET(D20,0,5))),SSWR))</f>
        <v>64</v>
      </c>
      <c r="G20" s="25">
        <f ca="1" t="shared" si="1"/>
        <v>1</v>
      </c>
      <c r="H20" s="30">
        <f ca="1" t="shared" si="2"/>
        <v>0.571428571428571</v>
      </c>
      <c r="I20" s="39">
        <v>64</v>
      </c>
      <c r="J20" s="39">
        <v>112</v>
      </c>
    </row>
    <row r="21" s="1" customFormat="1" ht="22.9" customHeight="1" spans="1:10">
      <c r="A21" s="26" t="s">
        <v>46</v>
      </c>
      <c r="B21" s="27" t="s">
        <v>47</v>
      </c>
      <c r="C21" s="28">
        <v>0</v>
      </c>
      <c r="D21" s="29">
        <f ca="1">IF(B2TJ="录入调整后预算数",OFFSET(D21,0,6),IF(B2TJ="录入调整差额数",OFFSET(D21,0,6)+OFFSET(D21,0,-1),0))</f>
        <v>0</v>
      </c>
      <c r="E21" s="28">
        <v>0</v>
      </c>
      <c r="F21" s="29">
        <f ca="1">IF($I$5="I列录入预算数",OFFSET(H21,0,1),ROUND(IF($I$5="基准为上年预计执行数",OFFSET(D21,0,1),IF($I$5="基准为上年预算数",OFFSET(D21,0,-1),IF($I$5="基准为上年调整预算数",D21,0)))*(IF(_xlfn.ISFORMULA(OFFSET(D21,0,5)),OFFSET($I$3,1,0),OFFSET(D21,0,5))),SSWR))</f>
        <v>0</v>
      </c>
      <c r="G21" s="25">
        <f ca="1" t="shared" si="1"/>
        <v>0</v>
      </c>
      <c r="H21" s="30">
        <f ca="1" t="shared" si="2"/>
        <v>0</v>
      </c>
      <c r="I21" s="39">
        <v>0</v>
      </c>
      <c r="J21" s="39"/>
    </row>
    <row r="22" s="1" customFormat="1" ht="22.9" customHeight="1" spans="1:10">
      <c r="A22" s="26"/>
      <c r="B22" s="27"/>
      <c r="C22" s="31"/>
      <c r="D22" s="31"/>
      <c r="E22" s="31"/>
      <c r="F22" s="31"/>
      <c r="G22" s="31"/>
      <c r="H22" s="31"/>
      <c r="I22" s="40"/>
      <c r="J22" s="40"/>
    </row>
    <row r="23" s="1" customFormat="1" ht="22.9" customHeight="1" spans="1:10">
      <c r="A23" s="22" t="s">
        <v>48</v>
      </c>
      <c r="B23" s="23" t="s">
        <v>49</v>
      </c>
      <c r="C23" s="24">
        <f ca="1" t="shared" ref="C23:F23" si="3">SUM(OFFSET(C23,1,0,8,1))</f>
        <v>37999.5</v>
      </c>
      <c r="D23" s="24">
        <f ca="1" t="shared" si="3"/>
        <v>68980</v>
      </c>
      <c r="E23" s="24">
        <f ca="1" t="shared" si="3"/>
        <v>69038</v>
      </c>
      <c r="F23" s="24">
        <f ca="1" t="shared" si="3"/>
        <v>37690</v>
      </c>
      <c r="G23" s="25">
        <f ca="1" t="shared" ref="G23:G31" si="4">IFERROR(OFFSET(G23,0,-1)/OFFSET(G23,0,-4),)</f>
        <v>0.991855155988895</v>
      </c>
      <c r="H23" s="25">
        <f ca="1" t="shared" ref="H23:H31" si="5">IFERROR(OFFSET(G23,0,-1)/OFFSET(G23,0,-2),)</f>
        <v>0.545931226281179</v>
      </c>
      <c r="I23" s="40"/>
      <c r="J23" s="41">
        <f ca="1">SUM(OFFSET(J23,1,0,8,1))</f>
        <v>68980</v>
      </c>
    </row>
    <row r="24" s="1" customFormat="1" ht="22.9" customHeight="1" spans="1:10">
      <c r="A24" s="26" t="s">
        <v>50</v>
      </c>
      <c r="B24" s="27" t="s">
        <v>51</v>
      </c>
      <c r="C24" s="28">
        <v>944</v>
      </c>
      <c r="D24" s="29">
        <f ca="1">IF(B2TJ="录入调整后预算数",OFFSET(D24,0,6),IF(B2TJ="录入调整差额数",OFFSET(D24,0,6)+OFFSET(D24,0,-1),0))</f>
        <v>1723</v>
      </c>
      <c r="E24" s="28">
        <v>1734</v>
      </c>
      <c r="F24" s="29">
        <f ca="1">IF($I$5="I列录入预算数",OFFSET(H24,0,1),ROUND(IF($I$5="基准为上年预计执行数",OFFSET(D24,0,1),IF($I$5="基准为上年预算数",OFFSET(D24,0,-1),IF($I$5="基准为上年调整预算数",D24,0)))*(IF(_xlfn.ISFORMULA(OFFSET(D24,0,5)),OFFSET($I$3,1,0),OFFSET(D24,0,5))),SSWR))</f>
        <v>990</v>
      </c>
      <c r="G24" s="25">
        <f ca="1" t="shared" si="4"/>
        <v>1.04872881355932</v>
      </c>
      <c r="H24" s="30">
        <f ca="1" t="shared" si="5"/>
        <v>0.570934256055363</v>
      </c>
      <c r="I24" s="39">
        <v>990</v>
      </c>
      <c r="J24" s="39">
        <v>1723</v>
      </c>
    </row>
    <row r="25" s="1" customFormat="1" ht="22.9" customHeight="1" spans="1:10">
      <c r="A25" s="26" t="s">
        <v>52</v>
      </c>
      <c r="B25" s="27" t="s">
        <v>53</v>
      </c>
      <c r="C25" s="28">
        <v>1511</v>
      </c>
      <c r="D25" s="29">
        <f ca="1">IF(B2TJ="录入调整后预算数",OFFSET(D25,0,6),IF(B2TJ="录入调整差额数",OFFSET(D25,0,6)+OFFSET(D25,0,-1),0))</f>
        <v>1175</v>
      </c>
      <c r="E25" s="28">
        <v>1128</v>
      </c>
      <c r="F25" s="29">
        <f ca="1">IF($I$5="I列录入预算数",OFFSET(H25,0,1),ROUND(IF($I$5="基准为上年预计执行数",OFFSET(D25,0,1),IF($I$5="基准为上年预算数",OFFSET(D25,0,-1),IF($I$5="基准为上年调整预算数",D25,0)))*(IF(_xlfn.ISFORMULA(OFFSET(D25,0,5)),OFFSET($I$3,1,0),OFFSET(D25,0,5))),SSWR))</f>
        <v>1200</v>
      </c>
      <c r="G25" s="25">
        <f ca="1" t="shared" si="4"/>
        <v>0.794176042356056</v>
      </c>
      <c r="H25" s="30">
        <f ca="1" t="shared" si="5"/>
        <v>1.06382978723404</v>
      </c>
      <c r="I25" s="39">
        <v>1200</v>
      </c>
      <c r="J25" s="39">
        <v>1175</v>
      </c>
    </row>
    <row r="26" s="1" customFormat="1" ht="22.9" customHeight="1" spans="1:10">
      <c r="A26" s="26" t="s">
        <v>54</v>
      </c>
      <c r="B26" s="27" t="s">
        <v>55</v>
      </c>
      <c r="C26" s="28">
        <v>2544.5</v>
      </c>
      <c r="D26" s="29">
        <f ca="1">IF(B2TJ="录入调整后预算数",OFFSET(D26,0,6),IF(B2TJ="录入调整差额数",OFFSET(D26,0,6)+OFFSET(D26,0,-1),0))</f>
        <v>2600</v>
      </c>
      <c r="E26" s="28">
        <v>2607</v>
      </c>
      <c r="F26" s="29">
        <f ca="1">IF($I$5="I列录入预算数",OFFSET(H26,0,1),ROUND(IF($I$5="基准为上年预计执行数",OFFSET(D26,0,1),IF($I$5="基准为上年预算数",OFFSET(D26,0,-1),IF($I$5="基准为上年调整预算数",D26,0)))*(IF(_xlfn.ISFORMULA(OFFSET(D26,0,5)),OFFSET($I$3,1,0),OFFSET(D26,0,5))),SSWR))</f>
        <v>2500</v>
      </c>
      <c r="G26" s="25">
        <f ca="1" t="shared" si="4"/>
        <v>0.982511298879937</v>
      </c>
      <c r="H26" s="30">
        <f ca="1" t="shared" si="5"/>
        <v>0.958956655159187</v>
      </c>
      <c r="I26" s="39">
        <v>2500</v>
      </c>
      <c r="J26" s="39">
        <v>2600</v>
      </c>
    </row>
    <row r="27" s="1" customFormat="1" ht="22.9" customHeight="1" spans="1:10">
      <c r="A27" s="26" t="s">
        <v>56</v>
      </c>
      <c r="B27" s="27" t="s">
        <v>57</v>
      </c>
      <c r="C27" s="28">
        <v>0</v>
      </c>
      <c r="D27" s="29">
        <f ca="1">IF(B2TJ="录入调整后预算数",OFFSET(D27,0,6),IF(B2TJ="录入调整差额数",OFFSET(D27,0,6)+OFFSET(D27,0,-1),0))</f>
        <v>0</v>
      </c>
      <c r="E27" s="28"/>
      <c r="F27" s="29">
        <f ca="1">IF($I$5="I列录入预算数",OFFSET(H27,0,1),ROUND(IF($I$5="基准为上年预计执行数",OFFSET(D27,0,1),IF($I$5="基准为上年预算数",OFFSET(D27,0,-1),IF($I$5="基准为上年调整预算数",D27,0)))*(IF(_xlfn.ISFORMULA(OFFSET(D27,0,5)),OFFSET($I$3,1,0),OFFSET(D27,0,5))),SSWR))</f>
        <v>0</v>
      </c>
      <c r="G27" s="25">
        <f ca="1" t="shared" si="4"/>
        <v>0</v>
      </c>
      <c r="H27" s="30">
        <f ca="1" t="shared" si="5"/>
        <v>0</v>
      </c>
      <c r="I27" s="39"/>
      <c r="J27" s="39"/>
    </row>
    <row r="28" s="1" customFormat="1" ht="22.9" customHeight="1" spans="1:10">
      <c r="A28" s="26" t="s">
        <v>58</v>
      </c>
      <c r="B28" s="27" t="s">
        <v>59</v>
      </c>
      <c r="C28" s="28">
        <v>33000</v>
      </c>
      <c r="D28" s="29">
        <f ca="1">IF(B2TJ="录入调整后预算数",OFFSET(D28,0,6),IF(B2TJ="录入调整差额数",OFFSET(D28,0,6)+OFFSET(D28,0,-1),0))</f>
        <v>63450</v>
      </c>
      <c r="E28" s="28">
        <v>63439</v>
      </c>
      <c r="F28" s="29">
        <f ca="1">IF($I$5="I列录入预算数",OFFSET(H28,0,1),ROUND(IF($I$5="基准为上年预计执行数",OFFSET(D28,0,1),IF($I$5="基准为上年预算数",OFFSET(D28,0,-1),IF($I$5="基准为上年调整预算数",D28,0)))*(IF(_xlfn.ISFORMULA(OFFSET(D28,0,5)),OFFSET($I$3,1,0),OFFSET(D28,0,5))),SSWR))</f>
        <v>33000</v>
      </c>
      <c r="G28" s="25">
        <f ca="1" t="shared" si="4"/>
        <v>1</v>
      </c>
      <c r="H28" s="30">
        <f ca="1" t="shared" si="5"/>
        <v>0.520184744400132</v>
      </c>
      <c r="I28" s="39">
        <v>33000</v>
      </c>
      <c r="J28" s="39">
        <v>63450</v>
      </c>
    </row>
    <row r="29" s="1" customFormat="1" ht="22.9" customHeight="1" spans="1:10">
      <c r="A29" s="26" t="s">
        <v>60</v>
      </c>
      <c r="B29" s="27" t="s">
        <v>61</v>
      </c>
      <c r="C29" s="28">
        <v>0</v>
      </c>
      <c r="D29" s="29">
        <f ca="1">IF(B2TJ="录入调整后预算数",OFFSET(D29,0,6),IF(B2TJ="录入调整差额数",OFFSET(D29,0,6)+OFFSET(D29,0,-1),0))</f>
        <v>0</v>
      </c>
      <c r="E29" s="28"/>
      <c r="F29" s="29">
        <f ca="1">IF($I$5="I列录入预算数",OFFSET(H29,0,1),ROUND(IF($I$5="基准为上年预计执行数",OFFSET(D29,0,1),IF($I$5="基准为上年预算数",OFFSET(D29,0,-1),IF($I$5="基准为上年调整预算数",D29,0)))*(IF(_xlfn.ISFORMULA(OFFSET(D29,0,5)),OFFSET($I$3,1,0),OFFSET(D29,0,5))),SSWR))</f>
        <v>0</v>
      </c>
      <c r="G29" s="25">
        <f ca="1" t="shared" si="4"/>
        <v>0</v>
      </c>
      <c r="H29" s="30">
        <f ca="1" t="shared" si="5"/>
        <v>0</v>
      </c>
      <c r="I29" s="39">
        <v>0</v>
      </c>
      <c r="J29" s="39"/>
    </row>
    <row r="30" s="1" customFormat="1" ht="22.9" customHeight="1" spans="1:10">
      <c r="A30" s="26" t="s">
        <v>62</v>
      </c>
      <c r="B30" s="27" t="s">
        <v>63</v>
      </c>
      <c r="C30" s="28">
        <v>0</v>
      </c>
      <c r="D30" s="29">
        <f ca="1">IF(B2TJ="录入调整后预算数",OFFSET(D30,0,6),IF(B2TJ="录入调整差额数",OFFSET(D30,0,6)+OFFSET(D30,0,-1),0))</f>
        <v>0</v>
      </c>
      <c r="E30" s="28">
        <v>98</v>
      </c>
      <c r="F30" s="29">
        <f ca="1">IF($I$5="I列录入预算数",OFFSET(H30,0,1),ROUND(IF($I$5="基准为上年预计执行数",OFFSET(D30,0,1),IF($I$5="基准为上年预算数",OFFSET(D30,0,-1),IF($I$5="基准为上年调整预算数",D30,0)))*(IF(_xlfn.ISFORMULA(OFFSET(D30,0,5)),OFFSET($I$3,1,0),OFFSET(D30,0,5))),SSWR))</f>
        <v>0</v>
      </c>
      <c r="G30" s="25">
        <f ca="1" t="shared" si="4"/>
        <v>0</v>
      </c>
      <c r="H30" s="30">
        <f ca="1" t="shared" si="5"/>
        <v>0</v>
      </c>
      <c r="I30" s="39">
        <v>0</v>
      </c>
      <c r="J30" s="39"/>
    </row>
    <row r="31" s="3" customFormat="1" ht="22.9" customHeight="1" spans="1:10">
      <c r="A31" s="26" t="s">
        <v>64</v>
      </c>
      <c r="B31" s="27" t="s">
        <v>65</v>
      </c>
      <c r="C31" s="28">
        <v>0</v>
      </c>
      <c r="D31" s="29">
        <f ca="1">IF(B2TJ="录入调整后预算数",OFFSET(D31,0,6),IF(B2TJ="录入调整差额数",OFFSET(D31,0,6)+OFFSET(D31,0,-1),0))</f>
        <v>32</v>
      </c>
      <c r="E31" s="28">
        <v>32</v>
      </c>
      <c r="F31" s="29">
        <f ca="1">IF($I$5="I列录入预算数",OFFSET(H31,0,1),ROUND(IF($I$5="基准为上年预计执行数",OFFSET(D31,0,1),IF($I$5="基准为上年预算数",OFFSET(D31,0,-1),IF($I$5="基准为上年调整预算数",D31,0)))*(IF(_xlfn.ISFORMULA(OFFSET(D31,0,5)),OFFSET($I$3,1,0),OFFSET(D31,0,5))),SSWR))</f>
        <v>0</v>
      </c>
      <c r="G31" s="25">
        <f ca="1" t="shared" si="4"/>
        <v>0</v>
      </c>
      <c r="H31" s="30">
        <f ca="1" t="shared" si="5"/>
        <v>0</v>
      </c>
      <c r="I31" s="39">
        <v>0</v>
      </c>
      <c r="J31" s="39">
        <v>32</v>
      </c>
    </row>
    <row r="32" s="3" customFormat="1" ht="22.9" customHeight="1" spans="1:10">
      <c r="A32" s="26"/>
      <c r="B32" s="26"/>
      <c r="C32" s="31"/>
      <c r="D32" s="31"/>
      <c r="E32" s="31"/>
      <c r="F32" s="31"/>
      <c r="G32" s="26"/>
      <c r="H32" s="26"/>
      <c r="I32" s="38"/>
      <c r="J32" s="38"/>
    </row>
    <row r="33" s="1" customFormat="1" ht="22.9" customHeight="1" spans="1:10">
      <c r="A33" s="32" t="s">
        <v>66</v>
      </c>
      <c r="B33" s="33"/>
      <c r="C33" s="24">
        <f ca="1" t="shared" ref="C33:F33" si="6">C6+C23</f>
        <v>49999.5</v>
      </c>
      <c r="D33" s="24">
        <f ca="1" t="shared" si="6"/>
        <v>84180</v>
      </c>
      <c r="E33" s="24">
        <f ca="1" t="shared" si="6"/>
        <v>84892</v>
      </c>
      <c r="F33" s="24">
        <f ca="1" t="shared" si="6"/>
        <v>53121</v>
      </c>
      <c r="G33" s="25">
        <f ca="1">IFERROR(OFFSET(G33,0,-1)/OFFSET(G33,0,-4),)</f>
        <v>1.06243062430624</v>
      </c>
      <c r="H33" s="25">
        <f ca="1">IFERROR(OFFSET(G33,0,-1)/OFFSET(G33,0,-2),)</f>
        <v>0.625748009235264</v>
      </c>
      <c r="I33" s="38"/>
      <c r="J33" s="24">
        <f ca="1">J6+J23</f>
        <v>84180</v>
      </c>
    </row>
  </sheetData>
  <mergeCells count="9">
    <mergeCell ref="A2:H2"/>
    <mergeCell ref="I2:J2"/>
    <mergeCell ref="G3:H3"/>
    <mergeCell ref="A4:B4"/>
    <mergeCell ref="F4:H4"/>
    <mergeCell ref="A33:B33"/>
    <mergeCell ref="C4:C5"/>
    <mergeCell ref="D4:D5"/>
    <mergeCell ref="E4:E5"/>
  </mergeCells>
  <conditionalFormatting sqref="I4">
    <cfRule type="expression" dxfId="0" priority="4">
      <formula>$I$5="I列录入预算数"</formula>
    </cfRule>
  </conditionalFormatting>
  <conditionalFormatting sqref="F7:F21 F24:F31">
    <cfRule type="expression" dxfId="1" priority="2">
      <formula>SSWR=2</formula>
    </cfRule>
    <cfRule type="expression" dxfId="2" priority="1">
      <formula>SSWR=4</formula>
    </cfRule>
  </conditionalFormatting>
  <conditionalFormatting sqref="I7:I21 I24:I31">
    <cfRule type="expression" dxfId="3" priority="3">
      <formula>AND($I$5&lt;&gt;"I列录入预算数",I7&lt;&gt;0)</formula>
    </cfRule>
  </conditionalFormatting>
  <dataValidations count="3">
    <dataValidation type="list" allowBlank="1" showInputMessage="1" showErrorMessage="1" sqref="I2">
      <formula1>"预算四舍五入到万元,预算四舍五入到百元,预算四舍五入到元"</formula1>
    </dataValidation>
    <dataValidation type="list" allowBlank="1" showInputMessage="1" showErrorMessage="1" prompt="常规按I6单元格百分比测算。&#10;如在I列对应行录入百分比，对应科目将按该百分比编列预算数。" sqref="I5">
      <formula1>"基准为上年预计执行数,基准为上年预算数,基准为上年调整预算数,I列录入预算数"</formula1>
    </dataValidation>
    <dataValidation type="list" allowBlank="1" showInputMessage="1" showErrorMessage="1" sqref="J5">
      <formula1>"录入调整后预算数,录入调整差额数"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2026-05-12T01:05:41Z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DCF6C345B95E469F9200256AFAECA903_12</vt:lpwstr>
  </property>
</Properties>
</file>